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inetpub\wwwroot\kssos_TEST\elections\18elec\"/>
    </mc:Choice>
  </mc:AlternateContent>
  <xr:revisionPtr revIDLastSave="0" documentId="10_ncr:100000_{0BFE0790-25F1-4A91-92F3-FE8FB0F20A45}" xr6:coauthVersionLast="31" xr6:coauthVersionMax="31" xr10:uidLastSave="{00000000-0000-0000-0000-000000000000}"/>
  <bookViews>
    <workbookView xWindow="0" yWindow="0" windowWidth="14430" windowHeight="93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103" i="1" l="1"/>
  <c r="F88" i="1"/>
  <c r="F86" i="1"/>
  <c r="C79" i="1"/>
  <c r="F73" i="1"/>
  <c r="D67" i="1"/>
  <c r="F60" i="1"/>
  <c r="F56" i="1"/>
  <c r="F37" i="1"/>
  <c r="F6" i="1"/>
  <c r="D99" i="1" l="1"/>
  <c r="D101" i="1"/>
  <c r="D71" i="1"/>
  <c r="G101" i="1" l="1"/>
  <c r="D21" i="1"/>
  <c r="G21" i="1"/>
  <c r="G41" i="1"/>
  <c r="G30" i="1"/>
  <c r="D28" i="1"/>
  <c r="G28" i="1"/>
  <c r="D41" i="1"/>
  <c r="D98" i="1"/>
  <c r="G98" i="1"/>
  <c r="G100" i="1" l="1"/>
  <c r="G6" i="1"/>
  <c r="G88" i="1"/>
  <c r="D91" i="1"/>
  <c r="G91" i="1"/>
  <c r="G86" i="1"/>
  <c r="D56" i="1"/>
  <c r="D25" i="1"/>
  <c r="G25" i="1"/>
  <c r="G79" i="1"/>
  <c r="D80" i="1"/>
  <c r="G80" i="1"/>
  <c r="G66" i="1"/>
  <c r="D62" i="1"/>
  <c r="G62" i="1"/>
  <c r="D83" i="1"/>
  <c r="G83" i="1"/>
  <c r="G60" i="1"/>
  <c r="D14" i="1"/>
  <c r="G14" i="1"/>
  <c r="D34" i="1"/>
  <c r="G34" i="1"/>
  <c r="G73" i="1"/>
  <c r="G53" i="1"/>
  <c r="D53" i="1"/>
  <c r="D30" i="1"/>
  <c r="G92" i="1"/>
  <c r="D92" i="1"/>
  <c r="G84" i="1"/>
  <c r="G93" i="1"/>
  <c r="D93" i="1"/>
  <c r="G111" i="1"/>
  <c r="D111" i="1"/>
  <c r="G110" i="1"/>
  <c r="D110" i="1"/>
  <c r="G109" i="1"/>
  <c r="D109" i="1"/>
  <c r="G108" i="1"/>
  <c r="D108" i="1"/>
  <c r="G107" i="1"/>
  <c r="D107" i="1"/>
  <c r="D106" i="1"/>
  <c r="G106" i="1"/>
  <c r="G105" i="1"/>
  <c r="D105" i="1"/>
  <c r="G102" i="1"/>
  <c r="D102" i="1"/>
  <c r="G97" i="1"/>
  <c r="D97" i="1"/>
  <c r="D89" i="1"/>
  <c r="G89" i="1"/>
  <c r="D88" i="1"/>
  <c r="D86" i="1"/>
  <c r="D84" i="1"/>
  <c r="G82" i="1"/>
  <c r="D82" i="1"/>
  <c r="G81" i="1"/>
  <c r="D81" i="1"/>
  <c r="D79" i="1"/>
  <c r="D78" i="1"/>
  <c r="G77" i="1"/>
  <c r="D77" i="1"/>
  <c r="G76" i="1"/>
  <c r="D76" i="1"/>
  <c r="G75" i="1"/>
  <c r="D75" i="1"/>
  <c r="D74" i="1"/>
  <c r="G74" i="1"/>
  <c r="D73" i="1"/>
  <c r="G72" i="1"/>
  <c r="D72" i="1"/>
  <c r="G71" i="1"/>
  <c r="G68" i="1"/>
  <c r="D68" i="1"/>
  <c r="G67" i="1"/>
  <c r="D66" i="1"/>
  <c r="G65" i="1"/>
  <c r="D65" i="1"/>
  <c r="D60" i="1"/>
  <c r="D59" i="1"/>
  <c r="G58" i="1"/>
  <c r="D58" i="1"/>
  <c r="D57" i="1"/>
  <c r="G57" i="1"/>
  <c r="G55" i="1"/>
  <c r="D55" i="1"/>
  <c r="G54" i="1"/>
  <c r="D54" i="1"/>
  <c r="G52" i="1"/>
  <c r="D52" i="1"/>
  <c r="G51" i="1"/>
  <c r="D51" i="1"/>
  <c r="G47" i="1"/>
  <c r="D47" i="1"/>
  <c r="G46" i="1"/>
  <c r="D46" i="1"/>
  <c r="G45" i="1"/>
  <c r="D45" i="1"/>
  <c r="G44" i="1"/>
  <c r="D44" i="1"/>
  <c r="G43" i="1"/>
  <c r="D43" i="1"/>
  <c r="G42" i="1"/>
  <c r="D42" i="1"/>
  <c r="G40" i="1"/>
  <c r="D40" i="1"/>
  <c r="G78" i="1"/>
  <c r="G38" i="1"/>
  <c r="D38" i="1"/>
  <c r="G37" i="1"/>
  <c r="D37" i="1"/>
  <c r="G35" i="1"/>
  <c r="D35" i="1"/>
  <c r="G33" i="1"/>
  <c r="D33" i="1"/>
  <c r="G99" i="1"/>
  <c r="G29" i="1"/>
  <c r="D29" i="1"/>
  <c r="G26" i="1"/>
  <c r="D26" i="1"/>
  <c r="G94" i="1"/>
  <c r="D94" i="1"/>
  <c r="G23" i="1"/>
  <c r="D23" i="1"/>
  <c r="G22" i="1"/>
  <c r="D22" i="1"/>
  <c r="G20" i="1"/>
  <c r="D20" i="1"/>
  <c r="G18" i="1"/>
  <c r="D18" i="1"/>
  <c r="G59" i="1"/>
  <c r="G17" i="1"/>
  <c r="D17" i="1"/>
  <c r="G16" i="1"/>
  <c r="D16" i="1"/>
  <c r="G15" i="1"/>
  <c r="D15" i="1"/>
  <c r="G13" i="1"/>
  <c r="D13" i="1"/>
  <c r="G12" i="1"/>
  <c r="D12" i="1"/>
  <c r="G11" i="1"/>
  <c r="D11" i="1"/>
  <c r="G10" i="1"/>
  <c r="D7" i="1"/>
  <c r="D10" i="1"/>
  <c r="G7" i="1"/>
  <c r="G56" i="1" l="1"/>
  <c r="D6" i="1"/>
  <c r="G5" i="1"/>
  <c r="D5" i="1"/>
  <c r="G87" i="1"/>
  <c r="D87" i="1"/>
  <c r="G4" i="1"/>
  <c r="D4" i="1"/>
  <c r="G31" i="1"/>
  <c r="D31" i="1"/>
  <c r="G19" i="1"/>
  <c r="D19" i="1"/>
  <c r="G50" i="1"/>
  <c r="D50" i="1"/>
  <c r="G61" i="1"/>
  <c r="D61" i="1"/>
  <c r="G63" i="1"/>
  <c r="D63" i="1"/>
  <c r="G36" i="1"/>
  <c r="D36" i="1"/>
  <c r="G27" i="1"/>
  <c r="D27" i="1"/>
  <c r="G39" i="1"/>
  <c r="D39" i="1"/>
  <c r="G8" i="1"/>
  <c r="D8" i="1"/>
  <c r="G3" i="1"/>
  <c r="D3" i="1"/>
  <c r="G70" i="1"/>
  <c r="D70" i="1"/>
  <c r="G9" i="1"/>
  <c r="D9" i="1"/>
  <c r="D24" i="1"/>
  <c r="D32" i="1"/>
  <c r="D64" i="1"/>
  <c r="D69" i="1"/>
  <c r="D85" i="1"/>
  <c r="D90" i="1"/>
  <c r="D100" i="1"/>
  <c r="D103" i="1"/>
  <c r="D104" i="1"/>
  <c r="G24" i="1"/>
  <c r="G69" i="1"/>
  <c r="G32" i="1"/>
  <c r="G90" i="1"/>
  <c r="G85" i="1"/>
  <c r="G64" i="1"/>
  <c r="G103" i="1"/>
  <c r="F113" i="1"/>
  <c r="E113" i="1"/>
  <c r="C113" i="1"/>
  <c r="G104" i="1"/>
  <c r="D113" i="1" l="1"/>
  <c r="B113" i="1"/>
  <c r="G113" i="1" s="1"/>
</calcChain>
</file>

<file path=xl/sharedStrings.xml><?xml version="1.0" encoding="utf-8"?>
<sst xmlns="http://schemas.openxmlformats.org/spreadsheetml/2006/main" count="145" uniqueCount="117">
  <si>
    <t>Allen</t>
  </si>
  <si>
    <t>Total</t>
  </si>
  <si>
    <t>Anderson</t>
  </si>
  <si>
    <t>Atchison</t>
  </si>
  <si>
    <t>Barber</t>
  </si>
  <si>
    <t>Barton</t>
  </si>
  <si>
    <t>Bourbon</t>
  </si>
  <si>
    <t>Brown</t>
  </si>
  <si>
    <t>Chase</t>
  </si>
  <si>
    <t>Chautaqua</t>
  </si>
  <si>
    <t>Cherokee</t>
  </si>
  <si>
    <t>Clark</t>
  </si>
  <si>
    <t>Clay</t>
  </si>
  <si>
    <t>Cloud</t>
  </si>
  <si>
    <t>Coffey</t>
  </si>
  <si>
    <t>Comanche</t>
  </si>
  <si>
    <t>Cowley</t>
  </si>
  <si>
    <t>Decatur</t>
  </si>
  <si>
    <t>Dickinson</t>
  </si>
  <si>
    <t>Doniphan</t>
  </si>
  <si>
    <t>Douglas</t>
  </si>
  <si>
    <t>Edwards</t>
  </si>
  <si>
    <t>Elk</t>
  </si>
  <si>
    <t>Ellsworth</t>
  </si>
  <si>
    <t>Finney</t>
  </si>
  <si>
    <t>Ford</t>
  </si>
  <si>
    <t>Franklin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</si>
  <si>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</si>
  <si>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</si>
  <si>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</si>
  <si>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</si>
  <si>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</si>
  <si>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</si>
  <si>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</si>
  <si>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</si>
  <si>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</si>
  <si>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</si>
  <si>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</si>
  <si>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Jefferson</t>
  </si>
  <si>
    <t>Jewell</t>
  </si>
  <si>
    <t>Johnson</t>
  </si>
  <si>
    <t>Kearny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</si>
  <si>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</si>
  <si>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</si>
  <si>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</si>
  <si>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</si>
  <si>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</si>
  <si>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</si>
  <si>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</si>
  <si>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</si>
  <si>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McPherson</t>
  </si>
  <si>
    <t>Marion</t>
  </si>
  <si>
    <t>Marshall</t>
  </si>
  <si>
    <t>Meade</t>
  </si>
  <si>
    <t>Miami</t>
  </si>
  <si>
    <t>Mitchell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</si>
  <si>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</si>
  <si>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</si>
  <si>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</si>
  <si>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</si>
  <si>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</si>
  <si>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</si>
  <si>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</si>
  <si>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</si>
  <si>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</si>
  <si>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</si>
  <si>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</si>
  <si>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</si>
  <si>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</si>
  <si>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</si>
  <si>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</si>
  <si>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</si>
  <si>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</si>
  <si>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</si>
  <si>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</si>
  <si>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</si>
  <si>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</si>
  <si>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</si>
  <si>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</si>
  <si>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</si>
  <si>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</si>
  <si>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</si>
  <si>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</si>
  <si>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</si>
  <si>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</si>
  <si>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</si>
  <si>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</si>
  <si>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</si>
  <si>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</si>
  <si>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</si>
  <si>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</si>
  <si>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</si>
  <si>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</si>
  <si>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</si>
  <si>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</si>
  <si>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Wyandotte</t>
  </si>
  <si>
    <t>COUNTY</t>
  </si>
  <si>
    <t>REGISTERED</t>
  </si>
  <si>
    <t>VOTERS</t>
  </si>
  <si>
    <t>ADVANCE</t>
  </si>
  <si>
    <t>PERCENT</t>
  </si>
  <si>
    <t>OF TOTAL VOTES</t>
  </si>
  <si>
    <t>PROVISIONAL</t>
  </si>
  <si>
    <t>VOTES</t>
  </si>
  <si>
    <t>TOTAL VOTES</t>
  </si>
  <si>
    <t>CAST</t>
  </si>
  <si>
    <t>TURNOUT</t>
  </si>
  <si>
    <t>Woodson</t>
  </si>
  <si>
    <t>Stevens</t>
  </si>
  <si>
    <t>Montgomery</t>
  </si>
  <si>
    <t>Kingman</t>
  </si>
  <si>
    <t>Jackson</t>
  </si>
  <si>
    <t>Geary</t>
  </si>
  <si>
    <t>Ellis</t>
  </si>
  <si>
    <t>Crawford</t>
  </si>
  <si>
    <t>Cheyenne</t>
  </si>
  <si>
    <t>Butler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</si>
</sst>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43" fontId="3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Border="1"/>
    <xf numFmtId="3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1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workbookViewId="0"/>
  </sheetViews>
  <sheetFormatPr defaultRowHeight="15" x14ac:dyDescent="0.25"/>
  <cols>
    <col min="1" max="1" width="13.7109375" style="3" bestFit="1" customWidth="1"/>
    <col min="2" max="2" width="13.140625" style="5" bestFit="1" customWidth="1"/>
    <col min="3" max="3" width="11.140625" style="5" bestFit="1" customWidth="1"/>
    <col min="4" max="4" width="17.28515625" style="5" bestFit="1" customWidth="1"/>
    <col min="5" max="5" width="14.7109375" style="5" bestFit="1" customWidth="1"/>
    <col min="6" max="6" width="14.28515625" style="5" bestFit="1" customWidth="1"/>
    <col min="7" max="7" width="11.28515625" style="5" bestFit="1" customWidth="1"/>
    <col min="8" max="16384" width="9.140625" style="3"/>
  </cols>
  <sheetData>
    <row r="1" spans="1:7" s="2" customFormat="1" x14ac:dyDescent="0.25">
      <c r="A1" s="2" t="s">
        <v>96</v>
      </c>
      <c r="B1" s="2" t="s">
        <v>97</v>
      </c>
      <c r="C1" s="2" t="s">
        <v>99</v>
      </c>
      <c r="D1" s="2" t="s">
        <v>100</v>
      </c>
      <c r="E1" s="2" t="s">
        <v>102</v>
      </c>
      <c r="F1" s="2" t="s">
        <v>104</v>
      </c>
      <c r="G1" s="2" t="s">
        <v>100</v>
      </c>
    </row>
    <row r="2" spans="1:7" s="2" customFormat="1" x14ac:dyDescent="0.25">
      <c r="A2" s="1"/>
      <c r="B2" s="2" t="s">
        <v>98</v>
      </c>
      <c r="C2" s="2" t="s">
        <v>98</v>
      </c>
      <c r="D2" s="2" t="s">
        <v>101</v>
      </c>
      <c r="E2" s="2" t="s">
        <v>103</v>
      </c>
      <c r="F2" s="2" t="s">
        <v>105</v>
      </c>
      <c r="G2" s="2" t="s">
        <v>106</v>
      </c>
    </row>
    <row r="3" spans="1:7" s="7" customFormat="1" x14ac:dyDescent="0.25">
      <c r="A3" s="7" t="s">
        <v>0</v>
      </c>
      <c r="B3" s="15">
        <v>8620</v>
      </c>
      <c r="C3" s="10">
        <v>1122</v>
      </c>
      <c r="D3" s="9">
        <f t="shared" ref="D3:D21" si="0">C3/F3</f>
        <v>0.25419120978704124</v>
      </c>
      <c r="E3" s="8">
        <v>78</v>
      </c>
      <c r="F3" s="13">
        <v>4414</v>
      </c>
      <c r="G3" s="9">
        <f t="shared" ref="G3:G21" si="1">F3/B3</f>
        <v>0.51206496519721578</v>
      </c>
    </row>
    <row r="4" spans="1:7" s="7" customFormat="1" x14ac:dyDescent="0.25">
      <c r="A4" s="7" t="s">
        <v>2</v>
      </c>
      <c r="B4" s="15">
        <v>5457</v>
      </c>
      <c r="C4" s="8">
        <v>610</v>
      </c>
      <c r="D4" s="9">
        <f t="shared" si="0"/>
        <v>0.21793497677742052</v>
      </c>
      <c r="E4" s="8">
        <v>76</v>
      </c>
      <c r="F4" s="13">
        <v>2799</v>
      </c>
      <c r="G4" s="9">
        <f t="shared" si="1"/>
        <v>0.5129191863661352</v>
      </c>
    </row>
    <row r="5" spans="1:7" s="7" customFormat="1" x14ac:dyDescent="0.25">
      <c r="A5" s="7" t="s">
        <v>3</v>
      </c>
      <c r="B5" s="15">
        <v>11474</v>
      </c>
      <c r="C5" s="10">
        <v>1460</v>
      </c>
      <c r="D5" s="9">
        <f t="shared" si="0"/>
        <v>0.26463657785028094</v>
      </c>
      <c r="E5" s="17">
        <v>82</v>
      </c>
      <c r="F5" s="13">
        <v>5517</v>
      </c>
      <c r="G5" s="9">
        <f t="shared" si="1"/>
        <v>0.4808262157922259</v>
      </c>
    </row>
    <row r="6" spans="1:7" s="7" customFormat="1" x14ac:dyDescent="0.25">
      <c r="A6" s="7" t="s">
        <v>4</v>
      </c>
      <c r="B6" s="15">
        <v>2887</v>
      </c>
      <c r="C6" s="8">
        <v>350</v>
      </c>
      <c r="D6" s="9">
        <f t="shared" si="0"/>
        <v>0.19874280976906086</v>
      </c>
      <c r="E6" s="8">
        <v>27</v>
      </c>
      <c r="F6" s="10">
        <f>2887*0.61</f>
        <v>1761.07</v>
      </c>
      <c r="G6" s="9">
        <f t="shared" si="1"/>
        <v>0.61</v>
      </c>
    </row>
    <row r="7" spans="1:7" s="7" customFormat="1" x14ac:dyDescent="0.25">
      <c r="A7" s="7" t="s">
        <v>5</v>
      </c>
      <c r="B7" s="15">
        <v>17578</v>
      </c>
      <c r="C7" s="10">
        <v>2386</v>
      </c>
      <c r="D7" s="9">
        <f t="shared" si="0"/>
        <v>0.28024430350011748</v>
      </c>
      <c r="E7" s="8">
        <v>101</v>
      </c>
      <c r="F7" s="13">
        <v>8514</v>
      </c>
      <c r="G7" s="9">
        <f t="shared" si="1"/>
        <v>0.48435544430538174</v>
      </c>
    </row>
    <row r="8" spans="1:7" s="7" customFormat="1" x14ac:dyDescent="0.25">
      <c r="A8" s="7" t="s">
        <v>6</v>
      </c>
      <c r="B8" s="15">
        <v>11992</v>
      </c>
      <c r="C8" s="10">
        <v>1427</v>
      </c>
      <c r="D8" s="9">
        <f t="shared" si="0"/>
        <v>0.28448963317384368</v>
      </c>
      <c r="E8" s="8">
        <v>185</v>
      </c>
      <c r="F8" s="10">
        <v>5016</v>
      </c>
      <c r="G8" s="9">
        <f t="shared" si="1"/>
        <v>0.41827885256837893</v>
      </c>
    </row>
    <row r="9" spans="1:7" s="7" customFormat="1" x14ac:dyDescent="0.25">
      <c r="A9" s="7" t="s">
        <v>7</v>
      </c>
      <c r="B9" s="15">
        <v>6095</v>
      </c>
      <c r="C9" s="8">
        <v>702</v>
      </c>
      <c r="D9" s="9">
        <f t="shared" si="0"/>
        <v>0.20336037079953651</v>
      </c>
      <c r="E9" s="8">
        <v>82</v>
      </c>
      <c r="F9" s="10">
        <v>3452</v>
      </c>
      <c r="G9" s="9">
        <f t="shared" si="1"/>
        <v>0.56636587366694013</v>
      </c>
    </row>
    <row r="10" spans="1:7" s="7" customFormat="1" x14ac:dyDescent="0.25">
      <c r="A10" s="7" t="s">
        <v>116</v>
      </c>
      <c r="B10" s="15">
        <v>42133</v>
      </c>
      <c r="C10" s="10">
        <v>6888</v>
      </c>
      <c r="D10" s="9">
        <f t="shared" si="0"/>
        <v>0.3271276595744681</v>
      </c>
      <c r="E10" s="8">
        <v>479</v>
      </c>
      <c r="F10" s="13">
        <v>21056</v>
      </c>
      <c r="G10" s="9">
        <f t="shared" si="1"/>
        <v>0.49975078916763582</v>
      </c>
    </row>
    <row r="11" spans="1:7" s="7" customFormat="1" x14ac:dyDescent="0.25">
      <c r="A11" s="7" t="s">
        <v>8</v>
      </c>
      <c r="B11" s="15">
        <v>1834</v>
      </c>
      <c r="C11" s="8">
        <v>407</v>
      </c>
      <c r="D11" s="9">
        <f t="shared" si="0"/>
        <v>0.33035714285714285</v>
      </c>
      <c r="E11" s="8">
        <v>28</v>
      </c>
      <c r="F11" s="13">
        <v>1232</v>
      </c>
      <c r="G11" s="9">
        <f t="shared" si="1"/>
        <v>0.6717557251908397</v>
      </c>
    </row>
    <row r="12" spans="1:7" s="7" customFormat="1" x14ac:dyDescent="0.25">
      <c r="A12" s="7" t="s">
        <v>9</v>
      </c>
      <c r="B12" s="15">
        <v>2367</v>
      </c>
      <c r="C12" s="8">
        <v>197</v>
      </c>
      <c r="D12" s="9">
        <f t="shared" si="0"/>
        <v>0.17056277056277055</v>
      </c>
      <c r="E12" s="8">
        <v>22</v>
      </c>
      <c r="F12" s="13">
        <v>1155</v>
      </c>
      <c r="G12" s="9">
        <f t="shared" si="1"/>
        <v>0.4879594423320659</v>
      </c>
    </row>
    <row r="13" spans="1:7" s="7" customFormat="1" x14ac:dyDescent="0.25">
      <c r="A13" s="7" t="s">
        <v>10</v>
      </c>
      <c r="B13" s="15">
        <v>15850</v>
      </c>
      <c r="C13" s="10">
        <v>1333</v>
      </c>
      <c r="D13" s="9">
        <f t="shared" si="0"/>
        <v>0.19304851556842867</v>
      </c>
      <c r="E13" s="8">
        <v>157</v>
      </c>
      <c r="F13" s="13">
        <v>6905</v>
      </c>
      <c r="G13" s="9">
        <f t="shared" si="1"/>
        <v>0.43564668769716086</v>
      </c>
    </row>
    <row r="14" spans="1:7" s="7" customFormat="1" x14ac:dyDescent="0.25">
      <c r="A14" s="7" t="s">
        <v>115</v>
      </c>
      <c r="B14" s="15">
        <v>1934</v>
      </c>
      <c r="C14" s="8">
        <v>304</v>
      </c>
      <c r="D14" s="9">
        <f t="shared" si="0"/>
        <v>0.26480836236933797</v>
      </c>
      <c r="E14" s="8">
        <v>47</v>
      </c>
      <c r="F14" s="10">
        <v>1148</v>
      </c>
      <c r="G14" s="9">
        <f t="shared" si="1"/>
        <v>0.59358841778697002</v>
      </c>
    </row>
    <row r="15" spans="1:7" s="7" customFormat="1" x14ac:dyDescent="0.25">
      <c r="A15" s="7" t="s">
        <v>11</v>
      </c>
      <c r="B15" s="15">
        <v>1495</v>
      </c>
      <c r="C15" s="8">
        <v>173</v>
      </c>
      <c r="D15" s="9">
        <f t="shared" si="0"/>
        <v>0.20546318289786222</v>
      </c>
      <c r="E15" s="8">
        <v>17</v>
      </c>
      <c r="F15" s="10">
        <v>842</v>
      </c>
      <c r="G15" s="9">
        <f t="shared" si="1"/>
        <v>0.56321070234113713</v>
      </c>
    </row>
    <row r="16" spans="1:7" s="7" customFormat="1" x14ac:dyDescent="0.25">
      <c r="A16" s="7" t="s">
        <v>12</v>
      </c>
      <c r="B16" s="15">
        <v>5664</v>
      </c>
      <c r="C16" s="10">
        <v>920</v>
      </c>
      <c r="D16" s="9">
        <f t="shared" si="0"/>
        <v>0.29224904701397714</v>
      </c>
      <c r="E16" s="8">
        <v>57</v>
      </c>
      <c r="F16" s="13">
        <v>3148</v>
      </c>
      <c r="G16" s="9">
        <f t="shared" si="1"/>
        <v>0.5557909604519774</v>
      </c>
    </row>
    <row r="17" spans="1:7" s="7" customFormat="1" x14ac:dyDescent="0.25">
      <c r="A17" s="7" t="s">
        <v>13</v>
      </c>
      <c r="B17" s="15">
        <v>5859</v>
      </c>
      <c r="C17" s="10">
        <v>634</v>
      </c>
      <c r="D17" s="9">
        <f t="shared" si="0"/>
        <v>0.19707802300279764</v>
      </c>
      <c r="E17" s="8">
        <v>60</v>
      </c>
      <c r="F17" s="13">
        <v>3217</v>
      </c>
      <c r="G17" s="9">
        <f t="shared" si="1"/>
        <v>0.5490698071343233</v>
      </c>
    </row>
    <row r="18" spans="1:7" s="7" customFormat="1" x14ac:dyDescent="0.25">
      <c r="A18" s="7" t="s">
        <v>14</v>
      </c>
      <c r="B18" s="15">
        <v>6094</v>
      </c>
      <c r="C18" s="10">
        <v>910</v>
      </c>
      <c r="D18" s="9">
        <f t="shared" si="0"/>
        <v>0.25911161731207288</v>
      </c>
      <c r="E18" s="8">
        <v>56</v>
      </c>
      <c r="F18" s="13">
        <v>3512</v>
      </c>
      <c r="G18" s="9">
        <f t="shared" si="1"/>
        <v>0.57630456186412871</v>
      </c>
    </row>
    <row r="19" spans="1:7" s="7" customFormat="1" x14ac:dyDescent="0.25">
      <c r="A19" s="7" t="s">
        <v>15</v>
      </c>
      <c r="B19" s="15">
        <v>1044</v>
      </c>
      <c r="C19" s="8">
        <v>69</v>
      </c>
      <c r="D19" s="9">
        <f t="shared" si="0"/>
        <v>0.10730948678071539</v>
      </c>
      <c r="E19" s="8">
        <v>27</v>
      </c>
      <c r="F19" s="14">
        <v>643</v>
      </c>
      <c r="G19" s="9">
        <f t="shared" si="1"/>
        <v>0.61590038314176243</v>
      </c>
    </row>
    <row r="20" spans="1:7" s="7" customFormat="1" x14ac:dyDescent="0.25">
      <c r="A20" s="7" t="s">
        <v>16</v>
      </c>
      <c r="B20" s="15">
        <v>19586</v>
      </c>
      <c r="C20" s="10">
        <v>3686</v>
      </c>
      <c r="D20" s="9">
        <f t="shared" si="0"/>
        <v>0.35866498005254449</v>
      </c>
      <c r="E20" s="8">
        <v>216</v>
      </c>
      <c r="F20" s="13">
        <v>10277</v>
      </c>
      <c r="G20" s="9">
        <f t="shared" si="1"/>
        <v>0.52471152864290815</v>
      </c>
    </row>
    <row r="21" spans="1:7" s="7" customFormat="1" x14ac:dyDescent="0.25">
      <c r="A21" s="7" t="s">
        <v>114</v>
      </c>
      <c r="B21" s="15">
        <v>26355</v>
      </c>
      <c r="C21" s="10">
        <v>3514</v>
      </c>
      <c r="D21" s="9">
        <f t="shared" si="0"/>
        <v>0.22415002870447151</v>
      </c>
      <c r="E21" s="8">
        <v>332</v>
      </c>
      <c r="F21" s="10">
        <v>15677</v>
      </c>
      <c r="G21" s="9">
        <f t="shared" si="1"/>
        <v>0.59483968886359329</v>
      </c>
    </row>
    <row r="22" spans="1:7" s="7" customFormat="1" x14ac:dyDescent="0.25">
      <c r="A22" s="7" t="s">
        <v>17</v>
      </c>
      <c r="B22" s="15">
        <v>2159</v>
      </c>
      <c r="C22" s="8">
        <v>240</v>
      </c>
      <c r="D22" s="9">
        <f t="shared" ref="D22:D28" si="2">C22/F22</f>
        <v>0.20304568527918782</v>
      </c>
      <c r="E22" s="8">
        <v>34</v>
      </c>
      <c r="F22" s="13">
        <v>1182</v>
      </c>
      <c r="G22" s="9">
        <f t="shared" ref="G22:G28" si="3">F22/B22</f>
        <v>0.54747568318666051</v>
      </c>
    </row>
    <row r="23" spans="1:7" x14ac:dyDescent="0.25">
      <c r="A23" s="3" t="s">
        <v>18</v>
      </c>
      <c r="B23" s="4">
        <v>12935</v>
      </c>
      <c r="C23" s="10">
        <v>1471</v>
      </c>
      <c r="D23" s="6">
        <f t="shared" si="2"/>
        <v>0.2209704070902809</v>
      </c>
      <c r="E23" s="8">
        <v>142</v>
      </c>
      <c r="F23" s="13">
        <v>6657</v>
      </c>
      <c r="G23" s="6">
        <f t="shared" si="3"/>
        <v>0.51465017394665635</v>
      </c>
    </row>
    <row r="24" spans="1:7" s="7" customFormat="1" x14ac:dyDescent="0.25">
      <c r="A24" s="7" t="s">
        <v>19</v>
      </c>
      <c r="B24" s="15">
        <v>5009</v>
      </c>
      <c r="C24" s="8">
        <v>318</v>
      </c>
      <c r="D24" s="9">
        <f t="shared" si="2"/>
        <v>0.12095853936858121</v>
      </c>
      <c r="E24" s="8">
        <v>20</v>
      </c>
      <c r="F24" s="13">
        <v>2629</v>
      </c>
      <c r="G24" s="9">
        <f t="shared" si="3"/>
        <v>0.52485526053104414</v>
      </c>
    </row>
    <row r="25" spans="1:7" s="7" customFormat="1" x14ac:dyDescent="0.25">
      <c r="A25" s="7" t="s">
        <v>20</v>
      </c>
      <c r="B25" s="15">
        <v>79895</v>
      </c>
      <c r="C25" s="10">
        <v>22314</v>
      </c>
      <c r="D25" s="9">
        <f t="shared" si="2"/>
        <v>0.45524839334897482</v>
      </c>
      <c r="E25" s="10">
        <v>1839</v>
      </c>
      <c r="F25" s="13">
        <v>49015</v>
      </c>
      <c r="G25" s="9">
        <f t="shared" si="3"/>
        <v>0.61349270918079979</v>
      </c>
    </row>
    <row r="26" spans="1:7" s="7" customFormat="1" x14ac:dyDescent="0.25">
      <c r="A26" s="7" t="s">
        <v>21</v>
      </c>
      <c r="B26" s="15">
        <v>1917</v>
      </c>
      <c r="C26" s="8">
        <v>141</v>
      </c>
      <c r="D26" s="9">
        <f t="shared" si="2"/>
        <v>0.12368421052631579</v>
      </c>
      <c r="E26" s="8">
        <v>25</v>
      </c>
      <c r="F26" s="13">
        <v>1140</v>
      </c>
      <c r="G26" s="9">
        <f t="shared" si="3"/>
        <v>0.59467918622848204</v>
      </c>
    </row>
    <row r="27" spans="1:7" s="7" customFormat="1" x14ac:dyDescent="0.25">
      <c r="A27" s="7" t="s">
        <v>22</v>
      </c>
      <c r="B27" s="15">
        <v>1753</v>
      </c>
      <c r="C27" s="8">
        <v>226</v>
      </c>
      <c r="D27" s="9">
        <f t="shared" si="2"/>
        <v>0.20945319740500462</v>
      </c>
      <c r="E27" s="8">
        <v>24</v>
      </c>
      <c r="F27" s="10">
        <v>1079</v>
      </c>
      <c r="G27" s="9">
        <f t="shared" si="3"/>
        <v>0.61551625784369657</v>
      </c>
    </row>
    <row r="28" spans="1:7" s="7" customFormat="1" x14ac:dyDescent="0.25">
      <c r="A28" s="7" t="s">
        <v>113</v>
      </c>
      <c r="B28" s="15">
        <v>17909</v>
      </c>
      <c r="C28" s="10">
        <v>2951</v>
      </c>
      <c r="D28" s="9">
        <f t="shared" si="2"/>
        <v>0.27858019446804494</v>
      </c>
      <c r="E28" s="8">
        <v>210</v>
      </c>
      <c r="F28" s="13">
        <v>10593</v>
      </c>
      <c r="G28" s="9">
        <f t="shared" si="3"/>
        <v>0.59149031213356418</v>
      </c>
    </row>
    <row r="29" spans="1:7" s="7" customFormat="1" x14ac:dyDescent="0.25">
      <c r="A29" s="7" t="s">
        <v>23</v>
      </c>
      <c r="B29" s="15">
        <v>4149</v>
      </c>
      <c r="C29" s="8">
        <v>492</v>
      </c>
      <c r="D29" s="9">
        <f t="shared" ref="D29:D41" si="4">C29/F29</f>
        <v>0.2166446499339498</v>
      </c>
      <c r="E29" s="8">
        <v>62</v>
      </c>
      <c r="F29" s="13">
        <v>2271</v>
      </c>
      <c r="G29" s="9">
        <f>F29/B29</f>
        <v>0.54736080983369484</v>
      </c>
    </row>
    <row r="30" spans="1:7" s="7" customFormat="1" x14ac:dyDescent="0.25">
      <c r="A30" s="7" t="s">
        <v>24</v>
      </c>
      <c r="B30" s="15">
        <v>20657</v>
      </c>
      <c r="C30" s="10">
        <v>1898</v>
      </c>
      <c r="D30" s="9">
        <f t="shared" si="4"/>
        <v>0.21738632459053947</v>
      </c>
      <c r="E30" s="8">
        <v>265</v>
      </c>
      <c r="F30" s="13">
        <v>8731</v>
      </c>
      <c r="G30" s="9">
        <f>F30/B30</f>
        <v>0.42266544028658565</v>
      </c>
    </row>
    <row r="31" spans="1:7" s="7" customFormat="1" x14ac:dyDescent="0.25">
      <c r="A31" s="7" t="s">
        <v>25</v>
      </c>
      <c r="B31" s="15">
        <v>15206</v>
      </c>
      <c r="C31" s="10">
        <v>3757</v>
      </c>
      <c r="D31" s="9">
        <f t="shared" si="4"/>
        <v>0.52552804588054269</v>
      </c>
      <c r="E31" s="8">
        <v>314</v>
      </c>
      <c r="F31" s="13">
        <v>7149</v>
      </c>
      <c r="G31" s="9">
        <f t="shared" ref="G31:G41" si="5">F31/B31</f>
        <v>0.47014336446139682</v>
      </c>
    </row>
    <row r="32" spans="1:7" s="7" customFormat="1" x14ac:dyDescent="0.25">
      <c r="A32" s="7" t="s">
        <v>26</v>
      </c>
      <c r="B32" s="15">
        <v>18115</v>
      </c>
      <c r="C32" s="10">
        <v>2100</v>
      </c>
      <c r="D32" s="9">
        <f t="shared" si="4"/>
        <v>0.22222222222222221</v>
      </c>
      <c r="E32" s="8">
        <v>201</v>
      </c>
      <c r="F32" s="13">
        <v>9450</v>
      </c>
      <c r="G32" s="9">
        <f t="shared" si="5"/>
        <v>0.5216671266905879</v>
      </c>
    </row>
    <row r="33" spans="1:7" s="7" customFormat="1" x14ac:dyDescent="0.25">
      <c r="A33" s="7" t="s">
        <v>112</v>
      </c>
      <c r="B33" s="15">
        <v>17362</v>
      </c>
      <c r="C33" s="10">
        <v>474</v>
      </c>
      <c r="D33" s="9">
        <f t="shared" si="4"/>
        <v>7.5047498416719441E-2</v>
      </c>
      <c r="E33" s="8">
        <v>326</v>
      </c>
      <c r="F33" s="13">
        <v>6316</v>
      </c>
      <c r="G33" s="9">
        <f t="shared" si="5"/>
        <v>0.36378297431171525</v>
      </c>
    </row>
    <row r="34" spans="1:7" s="7" customFormat="1" x14ac:dyDescent="0.25">
      <c r="A34" s="7" t="s">
        <v>27</v>
      </c>
      <c r="B34" s="15">
        <v>1840</v>
      </c>
      <c r="C34" s="8">
        <v>109</v>
      </c>
      <c r="D34" s="9">
        <f t="shared" si="4"/>
        <v>8.8689991863303494E-2</v>
      </c>
      <c r="E34" s="8">
        <v>22</v>
      </c>
      <c r="F34" s="13">
        <v>1229</v>
      </c>
      <c r="G34" s="9">
        <f t="shared" si="5"/>
        <v>0.66793478260869565</v>
      </c>
    </row>
    <row r="35" spans="1:7" s="7" customFormat="1" x14ac:dyDescent="0.25">
      <c r="A35" s="7" t="s">
        <v>28</v>
      </c>
      <c r="B35" s="15">
        <v>1782</v>
      </c>
      <c r="C35" s="8">
        <v>226</v>
      </c>
      <c r="D35" s="9">
        <f t="shared" si="4"/>
        <v>0.20829493087557605</v>
      </c>
      <c r="E35" s="8">
        <v>20</v>
      </c>
      <c r="F35" s="13">
        <v>1085</v>
      </c>
      <c r="G35" s="9">
        <f t="shared" si="5"/>
        <v>0.60886644219977548</v>
      </c>
    </row>
    <row r="36" spans="1:7" s="7" customFormat="1" x14ac:dyDescent="0.25">
      <c r="A36" s="7" t="s">
        <v>29</v>
      </c>
      <c r="B36" s="15">
        <v>3543</v>
      </c>
      <c r="C36" s="8">
        <v>570</v>
      </c>
      <c r="D36" s="9">
        <f t="shared" si="4"/>
        <v>0.30961434003259097</v>
      </c>
      <c r="E36" s="8">
        <v>34</v>
      </c>
      <c r="F36" s="10">
        <v>1841</v>
      </c>
      <c r="G36" s="9">
        <f t="shared" si="5"/>
        <v>0.51961614451030202</v>
      </c>
    </row>
    <row r="37" spans="1:7" s="7" customFormat="1" x14ac:dyDescent="0.25">
      <c r="A37" s="7" t="s">
        <v>30</v>
      </c>
      <c r="B37" s="15">
        <v>3009</v>
      </c>
      <c r="C37" s="8">
        <v>501</v>
      </c>
      <c r="D37" s="9">
        <f t="shared" si="4"/>
        <v>0.27773227440281323</v>
      </c>
      <c r="E37" s="8">
        <v>48</v>
      </c>
      <c r="F37" s="13">
        <f>3009*0.5995</f>
        <v>1803.8955000000001</v>
      </c>
      <c r="G37" s="9">
        <f t="shared" si="5"/>
        <v>0.59950000000000003</v>
      </c>
    </row>
    <row r="38" spans="1:7" s="7" customFormat="1" x14ac:dyDescent="0.25">
      <c r="A38" s="7" t="s">
        <v>31</v>
      </c>
      <c r="B38" s="15">
        <v>866</v>
      </c>
      <c r="C38" s="8">
        <v>22</v>
      </c>
      <c r="D38" s="9">
        <f t="shared" si="4"/>
        <v>4.4176706827309238E-2</v>
      </c>
      <c r="E38" s="8">
        <v>18</v>
      </c>
      <c r="F38" s="14">
        <v>498</v>
      </c>
      <c r="G38" s="9">
        <f t="shared" si="5"/>
        <v>0.57505773672055427</v>
      </c>
    </row>
    <row r="39" spans="1:7" s="7" customFormat="1" x14ac:dyDescent="0.25">
      <c r="A39" s="7" t="s">
        <v>32</v>
      </c>
      <c r="B39" s="15">
        <v>4388</v>
      </c>
      <c r="C39" s="8">
        <v>597</v>
      </c>
      <c r="D39" s="9">
        <f t="shared" si="4"/>
        <v>0.27410468319559228</v>
      </c>
      <c r="E39" s="8">
        <v>29</v>
      </c>
      <c r="F39" s="13">
        <v>2178</v>
      </c>
      <c r="G39" s="9">
        <f t="shared" si="5"/>
        <v>0.49635369188696443</v>
      </c>
    </row>
    <row r="40" spans="1:7" s="7" customFormat="1" x14ac:dyDescent="0.25">
      <c r="A40" s="7" t="s">
        <v>33</v>
      </c>
      <c r="B40" s="15">
        <v>1287</v>
      </c>
      <c r="C40" s="8">
        <v>283</v>
      </c>
      <c r="D40" s="9">
        <f t="shared" si="4"/>
        <v>0.44218750000000001</v>
      </c>
      <c r="E40" s="8">
        <v>24</v>
      </c>
      <c r="F40" s="8">
        <v>640</v>
      </c>
      <c r="G40" s="9">
        <f t="shared" si="5"/>
        <v>0.49728049728049728</v>
      </c>
    </row>
    <row r="41" spans="1:7" s="7" customFormat="1" x14ac:dyDescent="0.25">
      <c r="A41" s="7" t="s">
        <v>34</v>
      </c>
      <c r="B41" s="15">
        <v>3830</v>
      </c>
      <c r="C41" s="8">
        <v>208</v>
      </c>
      <c r="D41" s="9">
        <f t="shared" si="4"/>
        <v>0.10291934685799109</v>
      </c>
      <c r="E41" s="8">
        <v>33</v>
      </c>
      <c r="F41" s="13">
        <v>2021</v>
      </c>
      <c r="G41" s="9">
        <f t="shared" si="5"/>
        <v>0.52767624020887727</v>
      </c>
    </row>
    <row r="42" spans="1:7" s="7" customFormat="1" x14ac:dyDescent="0.25">
      <c r="A42" s="7" t="s">
        <v>35</v>
      </c>
      <c r="B42" s="15">
        <v>22371</v>
      </c>
      <c r="C42" s="10">
        <v>3665</v>
      </c>
      <c r="D42" s="9">
        <f t="shared" ref="D42:D75" si="6">C42/F42</f>
        <v>0.26920816806228881</v>
      </c>
      <c r="E42" s="8">
        <v>381</v>
      </c>
      <c r="F42" s="13">
        <v>13614</v>
      </c>
      <c r="G42" s="9">
        <f t="shared" ref="G42:G75" si="7">F42/B42</f>
        <v>0.60855571945822717</v>
      </c>
    </row>
    <row r="43" spans="1:7" s="7" customFormat="1" x14ac:dyDescent="0.25">
      <c r="A43" s="7" t="s">
        <v>36</v>
      </c>
      <c r="B43" s="15">
        <v>2409</v>
      </c>
      <c r="C43" s="8">
        <v>268</v>
      </c>
      <c r="D43" s="9">
        <f t="shared" si="6"/>
        <v>0.23843416370106763</v>
      </c>
      <c r="E43" s="8">
        <v>22</v>
      </c>
      <c r="F43" s="13">
        <v>1124</v>
      </c>
      <c r="G43" s="9">
        <f t="shared" si="7"/>
        <v>0.46658364466583646</v>
      </c>
    </row>
    <row r="44" spans="1:7" s="7" customFormat="1" x14ac:dyDescent="0.25">
      <c r="A44" s="7" t="s">
        <v>37</v>
      </c>
      <c r="B44" s="15">
        <v>1408</v>
      </c>
      <c r="C44" s="8">
        <v>163</v>
      </c>
      <c r="D44" s="9">
        <f t="shared" si="6"/>
        <v>0.18376550169109357</v>
      </c>
      <c r="E44" s="8">
        <v>11</v>
      </c>
      <c r="F44" s="13">
        <v>887</v>
      </c>
      <c r="G44" s="9">
        <f t="shared" si="7"/>
        <v>0.62997159090909094</v>
      </c>
    </row>
    <row r="45" spans="1:7" s="7" customFormat="1" x14ac:dyDescent="0.25">
      <c r="A45" s="7" t="s">
        <v>111</v>
      </c>
      <c r="B45" s="15">
        <v>8499</v>
      </c>
      <c r="C45" s="10">
        <v>1347</v>
      </c>
      <c r="D45" s="9">
        <f t="shared" si="6"/>
        <v>0.2927624429471854</v>
      </c>
      <c r="E45" s="8">
        <v>106</v>
      </c>
      <c r="F45" s="13">
        <v>4601</v>
      </c>
      <c r="G45" s="9">
        <f t="shared" si="7"/>
        <v>0.54135780680080015</v>
      </c>
    </row>
    <row r="46" spans="1:7" s="7" customFormat="1" x14ac:dyDescent="0.25">
      <c r="A46" s="7" t="s">
        <v>38</v>
      </c>
      <c r="B46" s="15">
        <v>13280</v>
      </c>
      <c r="C46" s="10">
        <v>1186</v>
      </c>
      <c r="D46" s="9">
        <f t="shared" si="6"/>
        <v>0.15947290574156245</v>
      </c>
      <c r="E46" s="8">
        <v>174</v>
      </c>
      <c r="F46" s="13">
        <v>7437</v>
      </c>
      <c r="G46" s="9">
        <f t="shared" si="7"/>
        <v>0.56001506024096381</v>
      </c>
    </row>
    <row r="47" spans="1:7" s="7" customFormat="1" x14ac:dyDescent="0.25">
      <c r="A47" s="7" t="s">
        <v>39</v>
      </c>
      <c r="B47" s="15">
        <v>2159</v>
      </c>
      <c r="C47" s="8">
        <v>309</v>
      </c>
      <c r="D47" s="9">
        <f t="shared" si="6"/>
        <v>0.25245098039215685</v>
      </c>
      <c r="E47" s="8">
        <v>28</v>
      </c>
      <c r="F47" s="13">
        <v>1224</v>
      </c>
      <c r="G47" s="9">
        <f t="shared" si="7"/>
        <v>0.56692913385826771</v>
      </c>
    </row>
    <row r="48" spans="1:7" s="2" customFormat="1" x14ac:dyDescent="0.25">
      <c r="A48" s="2" t="s">
        <v>96</v>
      </c>
      <c r="B48" s="2" t="s">
        <v>97</v>
      </c>
      <c r="C48" s="2" t="s">
        <v>99</v>
      </c>
      <c r="D48" s="2" t="s">
        <v>100</v>
      </c>
      <c r="E48" s="2" t="s">
        <v>102</v>
      </c>
      <c r="F48" s="2" t="s">
        <v>104</v>
      </c>
      <c r="G48" s="2" t="s">
        <v>100</v>
      </c>
    </row>
    <row r="49" spans="1:7" s="2" customFormat="1" x14ac:dyDescent="0.25">
      <c r="A49" s="1"/>
      <c r="B49" s="2" t="s">
        <v>98</v>
      </c>
      <c r="C49" s="2" t="s">
        <v>98</v>
      </c>
      <c r="D49" s="2" t="s">
        <v>101</v>
      </c>
      <c r="E49" s="2" t="s">
        <v>103</v>
      </c>
      <c r="F49" s="2" t="s">
        <v>105</v>
      </c>
      <c r="G49" s="2" t="s">
        <v>106</v>
      </c>
    </row>
    <row r="50" spans="1:7" x14ac:dyDescent="0.25">
      <c r="A50" s="7" t="s">
        <v>40</v>
      </c>
      <c r="B50" s="4">
        <v>419403</v>
      </c>
      <c r="C50" s="21">
        <v>130000</v>
      </c>
      <c r="D50" s="6">
        <f t="shared" si="6"/>
        <v>0.49605635200158738</v>
      </c>
      <c r="E50" s="21">
        <v>7000</v>
      </c>
      <c r="F50" s="13">
        <v>262067</v>
      </c>
      <c r="G50" s="6">
        <f t="shared" si="7"/>
        <v>0.62485723754956446</v>
      </c>
    </row>
    <row r="51" spans="1:7" s="7" customFormat="1" x14ac:dyDescent="0.25">
      <c r="A51" s="7" t="s">
        <v>41</v>
      </c>
      <c r="B51" s="15">
        <v>2193</v>
      </c>
      <c r="C51" s="8">
        <v>236</v>
      </c>
      <c r="D51" s="9">
        <f t="shared" si="6"/>
        <v>0.18423106947697113</v>
      </c>
      <c r="E51" s="8">
        <v>29</v>
      </c>
      <c r="F51" s="13">
        <v>1281</v>
      </c>
      <c r="G51" s="9">
        <f t="shared" si="7"/>
        <v>0.58413132694938441</v>
      </c>
    </row>
    <row r="52" spans="1:7" s="7" customFormat="1" x14ac:dyDescent="0.25">
      <c r="A52" s="7" t="s">
        <v>110</v>
      </c>
      <c r="B52" s="15">
        <v>4837</v>
      </c>
      <c r="C52" s="8">
        <v>683</v>
      </c>
      <c r="D52" s="9">
        <f t="shared" si="6"/>
        <v>0.22378768020969855</v>
      </c>
      <c r="E52" s="8">
        <v>46</v>
      </c>
      <c r="F52" s="13">
        <v>3052</v>
      </c>
      <c r="G52" s="9">
        <f t="shared" si="7"/>
        <v>0.63096960926193923</v>
      </c>
    </row>
    <row r="53" spans="1:7" s="7" customFormat="1" x14ac:dyDescent="0.25">
      <c r="A53" s="7" t="s">
        <v>42</v>
      </c>
      <c r="B53" s="15">
        <v>1312</v>
      </c>
      <c r="C53" s="8">
        <v>37</v>
      </c>
      <c r="D53" s="9">
        <f t="shared" si="6"/>
        <v>4.5343137254901959E-2</v>
      </c>
      <c r="E53" s="8">
        <v>25</v>
      </c>
      <c r="F53" s="13">
        <v>816</v>
      </c>
      <c r="G53" s="9">
        <f t="shared" si="7"/>
        <v>0.62195121951219512</v>
      </c>
    </row>
    <row r="54" spans="1:7" s="7" customFormat="1" x14ac:dyDescent="0.25">
      <c r="A54" s="7" t="s">
        <v>43</v>
      </c>
      <c r="B54" s="15">
        <v>13582</v>
      </c>
      <c r="C54" s="8">
        <v>753</v>
      </c>
      <c r="D54" s="9">
        <f t="shared" si="6"/>
        <v>0.11718020541549953</v>
      </c>
      <c r="E54" s="8">
        <v>121</v>
      </c>
      <c r="F54" s="13">
        <v>6426</v>
      </c>
      <c r="G54" s="9">
        <f t="shared" si="7"/>
        <v>0.47312619643646003</v>
      </c>
    </row>
    <row r="55" spans="1:7" s="7" customFormat="1" x14ac:dyDescent="0.25">
      <c r="A55" s="7" t="s">
        <v>44</v>
      </c>
      <c r="B55" s="15">
        <v>1273</v>
      </c>
      <c r="C55" s="8">
        <v>133</v>
      </c>
      <c r="D55" s="9">
        <f t="shared" si="6"/>
        <v>0.18046132971506107</v>
      </c>
      <c r="E55" s="8">
        <v>42</v>
      </c>
      <c r="F55" s="8">
        <v>737</v>
      </c>
      <c r="G55" s="9">
        <f t="shared" si="7"/>
        <v>0.57894736842105265</v>
      </c>
    </row>
    <row r="56" spans="1:7" s="7" customFormat="1" x14ac:dyDescent="0.25">
      <c r="A56" s="7" t="s">
        <v>45</v>
      </c>
      <c r="B56" s="15">
        <v>45582</v>
      </c>
      <c r="C56" s="10">
        <v>10102</v>
      </c>
      <c r="D56" s="9">
        <f t="shared" si="6"/>
        <v>0.38881152686463649</v>
      </c>
      <c r="E56" s="8">
        <v>449</v>
      </c>
      <c r="F56" s="13">
        <f>45582*0.57</f>
        <v>25981.739999999998</v>
      </c>
      <c r="G56" s="9">
        <f t="shared" si="7"/>
        <v>0.56999999999999995</v>
      </c>
    </row>
    <row r="57" spans="1:7" s="7" customFormat="1" x14ac:dyDescent="0.25">
      <c r="A57" s="7" t="s">
        <v>46</v>
      </c>
      <c r="B57" s="15">
        <v>2137</v>
      </c>
      <c r="C57" s="8">
        <v>308</v>
      </c>
      <c r="D57" s="9">
        <f t="shared" si="6"/>
        <v>0.24328593996840442</v>
      </c>
      <c r="E57" s="8">
        <v>9</v>
      </c>
      <c r="F57" s="13">
        <v>1266</v>
      </c>
      <c r="G57" s="9">
        <f t="shared" si="7"/>
        <v>0.59241927936359384</v>
      </c>
    </row>
    <row r="58" spans="1:7" s="7" customFormat="1" x14ac:dyDescent="0.25">
      <c r="A58" s="7" t="s">
        <v>47</v>
      </c>
      <c r="B58" s="15">
        <v>6968</v>
      </c>
      <c r="C58" s="10">
        <v>807</v>
      </c>
      <c r="D58" s="9">
        <f t="shared" si="6"/>
        <v>0.21136720796228392</v>
      </c>
      <c r="E58" s="8">
        <v>94</v>
      </c>
      <c r="F58" s="13">
        <v>3818</v>
      </c>
      <c r="G58" s="9">
        <f t="shared" si="7"/>
        <v>0.54793340987370842</v>
      </c>
    </row>
    <row r="59" spans="1:7" s="7" customFormat="1" x14ac:dyDescent="0.25">
      <c r="A59" s="7" t="s">
        <v>48</v>
      </c>
      <c r="B59" s="15">
        <v>1932</v>
      </c>
      <c r="C59" s="8">
        <v>346</v>
      </c>
      <c r="D59" s="9">
        <f t="shared" si="6"/>
        <v>0.29247675401521556</v>
      </c>
      <c r="E59" s="8">
        <v>33</v>
      </c>
      <c r="F59" s="10">
        <v>1183</v>
      </c>
      <c r="G59" s="9">
        <f t="shared" si="7"/>
        <v>0.6123188405797102</v>
      </c>
    </row>
    <row r="60" spans="1:7" s="7" customFormat="1" x14ac:dyDescent="0.25">
      <c r="A60" s="7" t="s">
        <v>49</v>
      </c>
      <c r="B60" s="15">
        <v>20239</v>
      </c>
      <c r="C60" s="10">
        <v>3005</v>
      </c>
      <c r="D60" s="9">
        <f t="shared" si="6"/>
        <v>0.27956263453835495</v>
      </c>
      <c r="E60" s="8">
        <v>282</v>
      </c>
      <c r="F60" s="10">
        <f>20239*0.5311</f>
        <v>10748.9329</v>
      </c>
      <c r="G60" s="9">
        <f t="shared" si="7"/>
        <v>0.53110000000000002</v>
      </c>
    </row>
    <row r="61" spans="1:7" s="7" customFormat="1" x14ac:dyDescent="0.25">
      <c r="A61" s="7" t="s">
        <v>51</v>
      </c>
      <c r="B61" s="15">
        <v>7916</v>
      </c>
      <c r="C61" s="10">
        <v>1064</v>
      </c>
      <c r="D61" s="9">
        <f t="shared" si="6"/>
        <v>0.2225475841874085</v>
      </c>
      <c r="E61" s="8">
        <v>91</v>
      </c>
      <c r="F61" s="10">
        <v>4781</v>
      </c>
      <c r="G61" s="9">
        <f t="shared" si="7"/>
        <v>0.60396664982314296</v>
      </c>
    </row>
    <row r="62" spans="1:7" s="7" customFormat="1" x14ac:dyDescent="0.25">
      <c r="A62" s="7" t="s">
        <v>52</v>
      </c>
      <c r="B62" s="15">
        <v>6568</v>
      </c>
      <c r="C62" s="10">
        <v>1102</v>
      </c>
      <c r="D62" s="9">
        <f t="shared" si="6"/>
        <v>0.27667587245794628</v>
      </c>
      <c r="E62" s="8">
        <v>88</v>
      </c>
      <c r="F62" s="13">
        <v>3983</v>
      </c>
      <c r="G62" s="9">
        <f t="shared" si="7"/>
        <v>0.60642509135200973</v>
      </c>
    </row>
    <row r="63" spans="1:7" s="7" customFormat="1" x14ac:dyDescent="0.25">
      <c r="A63" s="7" t="s">
        <v>50</v>
      </c>
      <c r="B63" s="15">
        <v>17382</v>
      </c>
      <c r="C63" s="10">
        <v>2380</v>
      </c>
      <c r="D63" s="9">
        <f t="shared" si="6"/>
        <v>0.21368288741246183</v>
      </c>
      <c r="E63" s="8">
        <v>259</v>
      </c>
      <c r="F63" s="13">
        <v>11138</v>
      </c>
      <c r="G63" s="9">
        <f t="shared" si="7"/>
        <v>0.64077781613163043</v>
      </c>
    </row>
    <row r="64" spans="1:7" s="7" customFormat="1" x14ac:dyDescent="0.25">
      <c r="A64" s="7" t="s">
        <v>53</v>
      </c>
      <c r="B64" s="15">
        <v>3231</v>
      </c>
      <c r="C64" s="8">
        <v>365</v>
      </c>
      <c r="D64" s="9">
        <f t="shared" si="6"/>
        <v>0.25596072931276298</v>
      </c>
      <c r="E64" s="8">
        <v>57</v>
      </c>
      <c r="F64" s="10">
        <v>1426</v>
      </c>
      <c r="G64" s="9">
        <f t="shared" si="7"/>
        <v>0.44134942742185079</v>
      </c>
    </row>
    <row r="65" spans="1:7" s="7" customFormat="1" x14ac:dyDescent="0.25">
      <c r="A65" s="7" t="s">
        <v>54</v>
      </c>
      <c r="B65" s="15">
        <v>23274</v>
      </c>
      <c r="C65" s="10">
        <v>5021</v>
      </c>
      <c r="D65" s="9">
        <f t="shared" si="6"/>
        <v>0.38958721291123527</v>
      </c>
      <c r="E65" s="8">
        <v>333</v>
      </c>
      <c r="F65" s="10">
        <v>12888</v>
      </c>
      <c r="G65" s="9">
        <f t="shared" si="7"/>
        <v>0.55375096674400615</v>
      </c>
    </row>
    <row r="66" spans="1:7" x14ac:dyDescent="0.25">
      <c r="A66" s="7" t="s">
        <v>55</v>
      </c>
      <c r="B66" s="4">
        <v>4089</v>
      </c>
      <c r="C66" s="8">
        <v>548</v>
      </c>
      <c r="D66" s="9">
        <f t="shared" si="6"/>
        <v>0.24098504837291118</v>
      </c>
      <c r="E66" s="8">
        <v>55</v>
      </c>
      <c r="F66" s="13">
        <v>2274</v>
      </c>
      <c r="G66" s="6">
        <f t="shared" si="7"/>
        <v>0.55612619222303739</v>
      </c>
    </row>
    <row r="67" spans="1:7" s="7" customFormat="1" x14ac:dyDescent="0.25">
      <c r="A67" s="7" t="s">
        <v>109</v>
      </c>
      <c r="B67" s="15">
        <v>19457</v>
      </c>
      <c r="C67" s="10">
        <v>1383</v>
      </c>
      <c r="D67" s="9">
        <f t="shared" si="6"/>
        <v>0.22528099038931423</v>
      </c>
      <c r="E67" s="8">
        <v>153</v>
      </c>
      <c r="F67" s="13">
        <v>6139</v>
      </c>
      <c r="G67" s="9">
        <f t="shared" si="7"/>
        <v>0.3155162666392558</v>
      </c>
    </row>
    <row r="68" spans="1:7" s="7" customFormat="1" x14ac:dyDescent="0.25">
      <c r="A68" s="7" t="s">
        <v>56</v>
      </c>
      <c r="B68" s="15">
        <v>3806</v>
      </c>
      <c r="C68" s="10">
        <v>910</v>
      </c>
      <c r="D68" s="9">
        <f t="shared" si="6"/>
        <v>0.3985983355234341</v>
      </c>
      <c r="E68" s="8">
        <v>46</v>
      </c>
      <c r="F68" s="13">
        <v>2283</v>
      </c>
      <c r="G68" s="9">
        <f t="shared" si="7"/>
        <v>0.59984235417761433</v>
      </c>
    </row>
    <row r="69" spans="1:7" s="7" customFormat="1" x14ac:dyDescent="0.25">
      <c r="A69" s="7" t="s">
        <v>57</v>
      </c>
      <c r="B69" s="15">
        <v>1947</v>
      </c>
      <c r="C69" s="8">
        <v>220</v>
      </c>
      <c r="D69" s="9">
        <f t="shared" si="6"/>
        <v>0.23579849946409431</v>
      </c>
      <c r="E69" s="8">
        <v>23</v>
      </c>
      <c r="F69" s="10">
        <v>933</v>
      </c>
      <c r="G69" s="9">
        <f t="shared" si="7"/>
        <v>0.47919876733436056</v>
      </c>
    </row>
    <row r="70" spans="1:7" s="7" customFormat="1" x14ac:dyDescent="0.25">
      <c r="A70" s="7" t="s">
        <v>58</v>
      </c>
      <c r="B70" s="15">
        <v>7311</v>
      </c>
      <c r="C70" s="8">
        <v>607</v>
      </c>
      <c r="D70" s="9">
        <f t="shared" si="6"/>
        <v>0.13212886373530691</v>
      </c>
      <c r="E70" s="8">
        <v>53</v>
      </c>
      <c r="F70" s="13">
        <v>4594</v>
      </c>
      <c r="G70" s="9">
        <f t="shared" si="7"/>
        <v>0.62836821228286144</v>
      </c>
    </row>
    <row r="71" spans="1:7" s="7" customFormat="1" x14ac:dyDescent="0.25">
      <c r="A71" s="7" t="s">
        <v>59</v>
      </c>
      <c r="B71" s="15">
        <v>11558</v>
      </c>
      <c r="C71" s="8">
        <v>580</v>
      </c>
      <c r="D71" s="9">
        <f t="shared" si="6"/>
        <v>0.10830999066293184</v>
      </c>
      <c r="E71" s="8">
        <v>124</v>
      </c>
      <c r="F71" s="13">
        <v>5355</v>
      </c>
      <c r="G71" s="9">
        <f t="shared" si="7"/>
        <v>0.4633154525004326</v>
      </c>
    </row>
    <row r="72" spans="1:7" s="7" customFormat="1" x14ac:dyDescent="0.25">
      <c r="A72" s="7" t="s">
        <v>60</v>
      </c>
      <c r="B72" s="15">
        <v>1933</v>
      </c>
      <c r="C72" s="8">
        <v>329</v>
      </c>
      <c r="D72" s="9">
        <f t="shared" si="6"/>
        <v>0.27508361204013376</v>
      </c>
      <c r="E72" s="8">
        <v>23</v>
      </c>
      <c r="F72" s="13">
        <v>1196</v>
      </c>
      <c r="G72" s="9">
        <f t="shared" si="7"/>
        <v>0.61872736678737716</v>
      </c>
    </row>
    <row r="73" spans="1:7" s="7" customFormat="1" x14ac:dyDescent="0.25">
      <c r="A73" s="7" t="s">
        <v>61</v>
      </c>
      <c r="B73" s="15">
        <v>3403</v>
      </c>
      <c r="C73" s="8">
        <v>305</v>
      </c>
      <c r="D73" s="9">
        <f t="shared" si="6"/>
        <v>0.16004785693295828</v>
      </c>
      <c r="E73" s="8">
        <v>43</v>
      </c>
      <c r="F73" s="10">
        <f>3403*0.56</f>
        <v>1905.6800000000003</v>
      </c>
      <c r="G73" s="9">
        <f t="shared" si="7"/>
        <v>0.56000000000000005</v>
      </c>
    </row>
    <row r="74" spans="1:7" s="7" customFormat="1" x14ac:dyDescent="0.25">
      <c r="A74" s="7" t="s">
        <v>62</v>
      </c>
      <c r="B74" s="15">
        <v>11330</v>
      </c>
      <c r="C74" s="10">
        <v>1025</v>
      </c>
      <c r="D74" s="9">
        <f t="shared" si="6"/>
        <v>0.1605827980573398</v>
      </c>
      <c r="E74" s="8">
        <v>181</v>
      </c>
      <c r="F74" s="13">
        <v>6383</v>
      </c>
      <c r="G74" s="9">
        <f t="shared" si="7"/>
        <v>0.56337157987643427</v>
      </c>
    </row>
    <row r="75" spans="1:7" s="7" customFormat="1" x14ac:dyDescent="0.25">
      <c r="A75" s="7" t="s">
        <v>63</v>
      </c>
      <c r="B75" s="15">
        <v>2760</v>
      </c>
      <c r="C75" s="8">
        <v>220</v>
      </c>
      <c r="D75" s="9">
        <f t="shared" si="6"/>
        <v>0.145985401459854</v>
      </c>
      <c r="E75" s="8">
        <v>14</v>
      </c>
      <c r="F75" s="13">
        <v>1507</v>
      </c>
      <c r="G75" s="9">
        <f t="shared" si="7"/>
        <v>0.54601449275362324</v>
      </c>
    </row>
    <row r="76" spans="1:7" s="7" customFormat="1" x14ac:dyDescent="0.25">
      <c r="A76" s="7" t="s">
        <v>64</v>
      </c>
      <c r="B76" s="15">
        <v>4304</v>
      </c>
      <c r="C76" s="8">
        <v>505</v>
      </c>
      <c r="D76" s="9">
        <f t="shared" ref="D76:D98" si="8">C76/F76</f>
        <v>0.20773344302756067</v>
      </c>
      <c r="E76" s="8">
        <v>28</v>
      </c>
      <c r="F76" s="13">
        <v>2431</v>
      </c>
      <c r="G76" s="9">
        <f t="shared" ref="G76:G98" si="9">F76/B76</f>
        <v>0.56482342007434949</v>
      </c>
    </row>
    <row r="77" spans="1:7" s="7" customFormat="1" x14ac:dyDescent="0.25">
      <c r="A77" s="7" t="s">
        <v>65</v>
      </c>
      <c r="B77" s="15">
        <v>3876</v>
      </c>
      <c r="C77" s="8">
        <v>708</v>
      </c>
      <c r="D77" s="9">
        <f t="shared" si="8"/>
        <v>0.31978319783197834</v>
      </c>
      <c r="E77" s="8"/>
      <c r="F77" s="10">
        <v>2214</v>
      </c>
      <c r="G77" s="9">
        <f t="shared" si="9"/>
        <v>0.57120743034055732</v>
      </c>
    </row>
    <row r="78" spans="1:7" s="7" customFormat="1" x14ac:dyDescent="0.25">
      <c r="A78" s="7" t="s">
        <v>66</v>
      </c>
      <c r="B78" s="15">
        <v>3706</v>
      </c>
      <c r="C78" s="8">
        <v>289</v>
      </c>
      <c r="D78" s="9">
        <f t="shared" si="8"/>
        <v>0.12703296703296704</v>
      </c>
      <c r="E78" s="8">
        <v>59</v>
      </c>
      <c r="F78" s="10">
        <v>2275</v>
      </c>
      <c r="G78" s="9">
        <f t="shared" si="9"/>
        <v>0.61386940097139775</v>
      </c>
    </row>
    <row r="79" spans="1:7" s="7" customFormat="1" x14ac:dyDescent="0.25">
      <c r="A79" s="7" t="s">
        <v>67</v>
      </c>
      <c r="B79" s="15">
        <v>15565</v>
      </c>
      <c r="C79" s="10">
        <f>892+901</f>
        <v>1793</v>
      </c>
      <c r="D79" s="9">
        <f t="shared" si="8"/>
        <v>0.18060032232070911</v>
      </c>
      <c r="E79" s="8">
        <v>282</v>
      </c>
      <c r="F79" s="13">
        <v>9928</v>
      </c>
      <c r="G79" s="9">
        <f t="shared" si="9"/>
        <v>0.63784131063283012</v>
      </c>
    </row>
    <row r="80" spans="1:7" s="7" customFormat="1" x14ac:dyDescent="0.25">
      <c r="A80" s="7" t="s">
        <v>68</v>
      </c>
      <c r="B80" s="15">
        <v>5175</v>
      </c>
      <c r="C80" s="8">
        <v>622</v>
      </c>
      <c r="D80" s="9">
        <f t="shared" si="8"/>
        <v>0.18934550989345511</v>
      </c>
      <c r="E80" s="8">
        <v>34</v>
      </c>
      <c r="F80" s="13">
        <v>3285</v>
      </c>
      <c r="G80" s="9">
        <f t="shared" si="9"/>
        <v>0.63478260869565217</v>
      </c>
    </row>
    <row r="81" spans="1:7" s="7" customFormat="1" x14ac:dyDescent="0.25">
      <c r="A81" s="7" t="s">
        <v>69</v>
      </c>
      <c r="B81" s="15">
        <v>2096</v>
      </c>
      <c r="C81" s="8">
        <v>287</v>
      </c>
      <c r="D81" s="9">
        <f t="shared" si="8"/>
        <v>0.23543888433141918</v>
      </c>
      <c r="E81" s="8">
        <v>9</v>
      </c>
      <c r="F81" s="13">
        <v>1219</v>
      </c>
      <c r="G81" s="9">
        <f t="shared" si="9"/>
        <v>0.58158396946564883</v>
      </c>
    </row>
    <row r="82" spans="1:7" x14ac:dyDescent="0.25">
      <c r="A82" s="3" t="s">
        <v>70</v>
      </c>
      <c r="B82" s="4">
        <v>40582</v>
      </c>
      <c r="C82" s="10">
        <v>7129</v>
      </c>
      <c r="D82" s="6">
        <f t="shared" si="8"/>
        <v>0.34340077071290942</v>
      </c>
      <c r="E82" s="8">
        <v>439</v>
      </c>
      <c r="F82" s="13">
        <v>20760</v>
      </c>
      <c r="G82" s="6">
        <f t="shared" si="9"/>
        <v>0.5115568478635848</v>
      </c>
    </row>
    <row r="83" spans="1:7" s="7" customFormat="1" x14ac:dyDescent="0.25">
      <c r="A83" s="7" t="s">
        <v>71</v>
      </c>
      <c r="B83" s="15">
        <v>3562</v>
      </c>
      <c r="C83" s="8">
        <v>524</v>
      </c>
      <c r="D83" s="9">
        <f t="shared" si="8"/>
        <v>0.25598436736687835</v>
      </c>
      <c r="E83" s="8">
        <v>33</v>
      </c>
      <c r="F83" s="10">
        <v>2047</v>
      </c>
      <c r="G83" s="9">
        <f t="shared" si="9"/>
        <v>0.57467714766984845</v>
      </c>
    </row>
    <row r="84" spans="1:7" s="7" customFormat="1" x14ac:dyDescent="0.25">
      <c r="A84" s="7" t="s">
        <v>72</v>
      </c>
      <c r="B84" s="15">
        <v>5945</v>
      </c>
      <c r="C84" s="10">
        <v>933</v>
      </c>
      <c r="D84" s="9">
        <f t="shared" si="8"/>
        <v>0.29544015199493351</v>
      </c>
      <c r="E84" s="8">
        <v>90</v>
      </c>
      <c r="F84" s="13">
        <v>3158</v>
      </c>
      <c r="G84" s="9">
        <f t="shared" si="9"/>
        <v>0.53120269133725817</v>
      </c>
    </row>
    <row r="85" spans="1:7" s="7" customFormat="1" x14ac:dyDescent="0.25">
      <c r="A85" s="7" t="s">
        <v>73</v>
      </c>
      <c r="B85" s="15">
        <v>36057</v>
      </c>
      <c r="C85" s="10">
        <v>8102</v>
      </c>
      <c r="D85" s="9">
        <f t="shared" si="8"/>
        <v>0.40830519578692737</v>
      </c>
      <c r="E85" s="10">
        <v>907</v>
      </c>
      <c r="F85" s="13">
        <v>19843</v>
      </c>
      <c r="G85" s="9">
        <f t="shared" si="9"/>
        <v>0.55032309953684444</v>
      </c>
    </row>
    <row r="86" spans="1:7" s="7" customFormat="1" x14ac:dyDescent="0.25">
      <c r="A86" s="7" t="s">
        <v>74</v>
      </c>
      <c r="B86" s="15">
        <v>3537</v>
      </c>
      <c r="C86" s="8">
        <v>290</v>
      </c>
      <c r="D86" s="9">
        <f t="shared" si="8"/>
        <v>0.13441047103917833</v>
      </c>
      <c r="E86" s="8">
        <v>33</v>
      </c>
      <c r="F86" s="13">
        <f>3537*0.61</f>
        <v>2157.5700000000002</v>
      </c>
      <c r="G86" s="9">
        <f t="shared" si="9"/>
        <v>0.6100000000000001</v>
      </c>
    </row>
    <row r="87" spans="1:7" s="7" customFormat="1" x14ac:dyDescent="0.25">
      <c r="A87" s="7" t="s">
        <v>75</v>
      </c>
      <c r="B87" s="15">
        <v>2161</v>
      </c>
      <c r="C87" s="8">
        <v>310</v>
      </c>
      <c r="D87" s="9">
        <f t="shared" si="8"/>
        <v>0.23168908819133036</v>
      </c>
      <c r="E87" s="8">
        <v>25</v>
      </c>
      <c r="F87" s="10">
        <v>1338</v>
      </c>
      <c r="G87" s="9">
        <f t="shared" si="9"/>
        <v>0.61915779731605736</v>
      </c>
    </row>
    <row r="88" spans="1:7" s="7" customFormat="1" x14ac:dyDescent="0.25">
      <c r="A88" s="7" t="s">
        <v>76</v>
      </c>
      <c r="B88" s="15">
        <v>4534</v>
      </c>
      <c r="C88" s="8">
        <v>640</v>
      </c>
      <c r="D88" s="9">
        <f t="shared" si="8"/>
        <v>0.23525952065872666</v>
      </c>
      <c r="E88" s="8">
        <v>45</v>
      </c>
      <c r="F88" s="13">
        <f>4534*0.6</f>
        <v>2720.4</v>
      </c>
      <c r="G88" s="9">
        <f t="shared" si="9"/>
        <v>0.6</v>
      </c>
    </row>
    <row r="89" spans="1:7" s="7" customFormat="1" x14ac:dyDescent="0.25">
      <c r="A89" s="7" t="s">
        <v>77</v>
      </c>
      <c r="B89" s="15">
        <v>36426</v>
      </c>
      <c r="C89" s="10">
        <v>5565</v>
      </c>
      <c r="D89" s="9">
        <f t="shared" si="8"/>
        <v>0.30081081081081079</v>
      </c>
      <c r="E89" s="8">
        <v>410</v>
      </c>
      <c r="F89" s="13">
        <v>18500</v>
      </c>
      <c r="G89" s="9">
        <f t="shared" si="9"/>
        <v>0.50787898753637517</v>
      </c>
    </row>
    <row r="90" spans="1:7" s="7" customFormat="1" x14ac:dyDescent="0.25">
      <c r="A90" s="7" t="s">
        <v>78</v>
      </c>
      <c r="B90" s="15">
        <v>3337</v>
      </c>
      <c r="C90" s="8">
        <v>404</v>
      </c>
      <c r="D90" s="9">
        <f t="shared" si="8"/>
        <v>0.21500798296966472</v>
      </c>
      <c r="E90" s="8">
        <v>31</v>
      </c>
      <c r="F90" s="10">
        <f>1444+435</f>
        <v>1879</v>
      </c>
      <c r="G90" s="9">
        <f t="shared" si="9"/>
        <v>0.56308061132753973</v>
      </c>
    </row>
    <row r="91" spans="1:7" s="7" customFormat="1" x14ac:dyDescent="0.25">
      <c r="A91" s="7" t="s">
        <v>79</v>
      </c>
      <c r="B91" s="15">
        <v>302631</v>
      </c>
      <c r="C91" s="16">
        <v>83768</v>
      </c>
      <c r="D91" s="9">
        <f t="shared" si="8"/>
        <v>0.5011936315717046</v>
      </c>
      <c r="E91" s="21">
        <v>6000</v>
      </c>
      <c r="F91" s="13">
        <v>167137</v>
      </c>
      <c r="G91" s="9">
        <f t="shared" si="9"/>
        <v>0.55227983914404011</v>
      </c>
    </row>
    <row r="92" spans="1:7" s="7" customFormat="1" x14ac:dyDescent="0.25">
      <c r="A92" s="7" t="s">
        <v>80</v>
      </c>
      <c r="B92" s="15">
        <v>10284</v>
      </c>
      <c r="C92" s="10">
        <v>1434</v>
      </c>
      <c r="D92" s="9">
        <f t="shared" si="8"/>
        <v>0.37896405919661735</v>
      </c>
      <c r="E92" s="8">
        <v>146</v>
      </c>
      <c r="F92" s="10">
        <v>3784</v>
      </c>
      <c r="G92" s="9">
        <f t="shared" si="9"/>
        <v>0.36795021392454297</v>
      </c>
    </row>
    <row r="93" spans="1:7" s="7" customFormat="1" x14ac:dyDescent="0.25">
      <c r="A93" s="7" t="s">
        <v>81</v>
      </c>
      <c r="B93" s="15">
        <v>110495</v>
      </c>
      <c r="C93" s="10">
        <v>20161</v>
      </c>
      <c r="D93" s="9">
        <f t="shared" si="8"/>
        <v>0.28511023432749283</v>
      </c>
      <c r="E93" s="10">
        <v>1964</v>
      </c>
      <c r="F93" s="10">
        <v>70713</v>
      </c>
      <c r="G93" s="9">
        <f t="shared" si="9"/>
        <v>0.63996560930358837</v>
      </c>
    </row>
    <row r="94" spans="1:7" s="7" customFormat="1" x14ac:dyDescent="0.25">
      <c r="A94" s="7" t="s">
        <v>82</v>
      </c>
      <c r="B94" s="15">
        <v>1857</v>
      </c>
      <c r="C94" s="8">
        <v>213</v>
      </c>
      <c r="D94" s="9">
        <f t="shared" si="8"/>
        <v>0.18473547267996532</v>
      </c>
      <c r="E94" s="8">
        <v>20</v>
      </c>
      <c r="F94" s="10">
        <v>1153</v>
      </c>
      <c r="G94" s="9">
        <f t="shared" si="9"/>
        <v>0.62089391491653201</v>
      </c>
    </row>
    <row r="95" spans="1:7" s="2" customFormat="1" x14ac:dyDescent="0.25">
      <c r="A95" s="2" t="s">
        <v>96</v>
      </c>
      <c r="B95" s="2" t="s">
        <v>97</v>
      </c>
      <c r="C95" s="2" t="s">
        <v>99</v>
      </c>
      <c r="D95" s="2" t="s">
        <v>100</v>
      </c>
      <c r="E95" s="2" t="s">
        <v>102</v>
      </c>
      <c r="F95" s="2" t="s">
        <v>104</v>
      </c>
      <c r="G95" s="2" t="s">
        <v>100</v>
      </c>
    </row>
    <row r="96" spans="1:7" s="2" customFormat="1" x14ac:dyDescent="0.25">
      <c r="A96" s="1"/>
      <c r="B96" s="2" t="s">
        <v>98</v>
      </c>
      <c r="C96" s="2" t="s">
        <v>98</v>
      </c>
      <c r="D96" s="2" t="s">
        <v>101</v>
      </c>
      <c r="E96" s="2" t="s">
        <v>103</v>
      </c>
      <c r="F96" s="2" t="s">
        <v>105</v>
      </c>
      <c r="G96" s="2" t="s">
        <v>106</v>
      </c>
    </row>
    <row r="97" spans="1:7" s="7" customFormat="1" x14ac:dyDescent="0.25">
      <c r="A97" s="7" t="s">
        <v>83</v>
      </c>
      <c r="B97" s="15">
        <v>3606</v>
      </c>
      <c r="C97" s="8">
        <v>149</v>
      </c>
      <c r="D97" s="9">
        <f t="shared" si="8"/>
        <v>7.1155682903533912E-2</v>
      </c>
      <c r="E97" s="8">
        <v>39</v>
      </c>
      <c r="F97" s="13">
        <v>2094</v>
      </c>
      <c r="G97" s="9">
        <f t="shared" si="9"/>
        <v>0.58069883527454247</v>
      </c>
    </row>
    <row r="98" spans="1:7" s="7" customFormat="1" x14ac:dyDescent="0.25">
      <c r="A98" s="7" t="s">
        <v>84</v>
      </c>
      <c r="B98" s="15">
        <v>2657</v>
      </c>
      <c r="C98" s="8">
        <v>263</v>
      </c>
      <c r="D98" s="9">
        <f t="shared" si="8"/>
        <v>0.1614487415592388</v>
      </c>
      <c r="E98" s="8">
        <v>14</v>
      </c>
      <c r="F98" s="10">
        <v>1629</v>
      </c>
      <c r="G98" s="9">
        <f t="shared" si="9"/>
        <v>0.6130974783590516</v>
      </c>
    </row>
    <row r="99" spans="1:7" s="7" customFormat="1" x14ac:dyDescent="0.25">
      <c r="A99" s="7" t="s">
        <v>85</v>
      </c>
      <c r="B99" s="15">
        <v>2649</v>
      </c>
      <c r="C99" s="8">
        <v>503</v>
      </c>
      <c r="D99" s="9">
        <f>C99/F99</f>
        <v>0.31030228254164094</v>
      </c>
      <c r="E99" s="8">
        <v>16</v>
      </c>
      <c r="F99" s="13">
        <v>1621</v>
      </c>
      <c r="G99" s="9">
        <f>F99/B99</f>
        <v>0.61192902982257458</v>
      </c>
    </row>
    <row r="100" spans="1:7" s="7" customFormat="1" x14ac:dyDescent="0.25">
      <c r="A100" s="7" t="s">
        <v>86</v>
      </c>
      <c r="B100" s="15">
        <v>1149</v>
      </c>
      <c r="C100" s="8">
        <v>91</v>
      </c>
      <c r="D100" s="9">
        <f>C100/F100</f>
        <v>0.14677419354838708</v>
      </c>
      <c r="E100" s="8">
        <v>21</v>
      </c>
      <c r="F100" s="14">
        <v>620</v>
      </c>
      <c r="G100" s="9">
        <f>F100/B100</f>
        <v>0.5395996518711923</v>
      </c>
    </row>
    <row r="101" spans="1:7" s="7" customFormat="1" x14ac:dyDescent="0.25">
      <c r="A101" s="7" t="s">
        <v>108</v>
      </c>
      <c r="B101" s="15">
        <v>3010</v>
      </c>
      <c r="C101" s="8">
        <v>290</v>
      </c>
      <c r="D101" s="9">
        <f>C101/F101</f>
        <v>0.18929503916449086</v>
      </c>
      <c r="E101" s="8">
        <v>41</v>
      </c>
      <c r="F101" s="13">
        <v>1532</v>
      </c>
      <c r="G101" s="9">
        <f>F101/B101</f>
        <v>0.50897009966777407</v>
      </c>
    </row>
    <row r="102" spans="1:7" s="7" customFormat="1" x14ac:dyDescent="0.25">
      <c r="A102" s="7" t="s">
        <v>87</v>
      </c>
      <c r="B102" s="15">
        <v>16859</v>
      </c>
      <c r="C102" s="10">
        <v>1507</v>
      </c>
      <c r="D102" s="9">
        <f t="shared" ref="D102:D111" si="10">C102/F102</f>
        <v>0.19071121235130348</v>
      </c>
      <c r="E102" s="8">
        <v>129</v>
      </c>
      <c r="F102" s="13">
        <v>7902</v>
      </c>
      <c r="G102" s="9">
        <f t="shared" ref="G102:G111" si="11">F102/B102</f>
        <v>0.4687110742036894</v>
      </c>
    </row>
    <row r="103" spans="1:7" s="7" customFormat="1" x14ac:dyDescent="0.25">
      <c r="A103" s="7" t="s">
        <v>88</v>
      </c>
      <c r="B103" s="15">
        <v>4921</v>
      </c>
      <c r="C103" s="10">
        <v>803</v>
      </c>
      <c r="D103" s="9">
        <f t="shared" si="10"/>
        <v>0.26962692632153795</v>
      </c>
      <c r="E103" s="8">
        <v>83</v>
      </c>
      <c r="F103" s="10">
        <f>4921*0.6052</f>
        <v>2978.1891999999998</v>
      </c>
      <c r="G103" s="9">
        <f t="shared" si="11"/>
        <v>0.60519999999999996</v>
      </c>
    </row>
    <row r="104" spans="1:7" s="7" customFormat="1" x14ac:dyDescent="0.25">
      <c r="A104" s="7" t="s">
        <v>89</v>
      </c>
      <c r="B104" s="15">
        <v>2131</v>
      </c>
      <c r="C104" s="8">
        <v>356</v>
      </c>
      <c r="D104" s="9">
        <f t="shared" si="10"/>
        <v>0.27725856697819312</v>
      </c>
      <c r="E104" s="8">
        <v>26</v>
      </c>
      <c r="F104" s="10">
        <v>1284</v>
      </c>
      <c r="G104" s="9">
        <f t="shared" si="11"/>
        <v>0.6025340215861098</v>
      </c>
    </row>
    <row r="105" spans="1:7" s="7" customFormat="1" x14ac:dyDescent="0.25">
      <c r="A105" s="7" t="s">
        <v>90</v>
      </c>
      <c r="B105" s="15">
        <v>4958</v>
      </c>
      <c r="C105" s="8">
        <v>532</v>
      </c>
      <c r="D105" s="9">
        <f t="shared" si="10"/>
        <v>0.16568047337278108</v>
      </c>
      <c r="E105" s="8">
        <v>86</v>
      </c>
      <c r="F105" s="13">
        <v>3211</v>
      </c>
      <c r="G105" s="9">
        <f t="shared" si="11"/>
        <v>0.64764017749092373</v>
      </c>
    </row>
    <row r="106" spans="1:7" s="7" customFormat="1" x14ac:dyDescent="0.25">
      <c r="A106" s="7" t="s">
        <v>91</v>
      </c>
      <c r="B106" s="15">
        <v>1072</v>
      </c>
      <c r="C106" s="8">
        <v>246</v>
      </c>
      <c r="D106" s="9">
        <f t="shared" si="10"/>
        <v>0.36123348017621143</v>
      </c>
      <c r="E106" s="8">
        <v>10</v>
      </c>
      <c r="F106" s="14">
        <v>681</v>
      </c>
      <c r="G106" s="9">
        <f t="shared" si="11"/>
        <v>0.63526119402985071</v>
      </c>
    </row>
    <row r="107" spans="1:7" s="7" customFormat="1" x14ac:dyDescent="0.25">
      <c r="A107" s="7" t="s">
        <v>92</v>
      </c>
      <c r="B107" s="15">
        <v>3397</v>
      </c>
      <c r="C107" s="8">
        <v>522</v>
      </c>
      <c r="D107" s="9">
        <f t="shared" si="10"/>
        <v>0.22666087711680416</v>
      </c>
      <c r="E107" s="8">
        <v>58</v>
      </c>
      <c r="F107" s="13">
        <v>2303</v>
      </c>
      <c r="G107" s="9">
        <f t="shared" si="11"/>
        <v>0.67795113335295853</v>
      </c>
    </row>
    <row r="108" spans="1:7" s="7" customFormat="1" x14ac:dyDescent="0.25">
      <c r="A108" s="7" t="s">
        <v>93</v>
      </c>
      <c r="B108" s="15">
        <v>1370</v>
      </c>
      <c r="C108" s="8">
        <v>174</v>
      </c>
      <c r="D108" s="9">
        <f t="shared" si="10"/>
        <v>0.22745098039215686</v>
      </c>
      <c r="E108" s="8">
        <v>24</v>
      </c>
      <c r="F108" s="14">
        <v>765</v>
      </c>
      <c r="G108" s="9">
        <f t="shared" si="11"/>
        <v>0.55839416058394165</v>
      </c>
    </row>
    <row r="109" spans="1:7" s="7" customFormat="1" x14ac:dyDescent="0.25">
      <c r="A109" s="7" t="s">
        <v>94</v>
      </c>
      <c r="B109" s="15">
        <v>5087</v>
      </c>
      <c r="C109" s="10">
        <v>850</v>
      </c>
      <c r="D109" s="9">
        <f t="shared" si="10"/>
        <v>0.28192371475953565</v>
      </c>
      <c r="E109" s="8">
        <v>30</v>
      </c>
      <c r="F109" s="10">
        <v>3015</v>
      </c>
      <c r="G109" s="9">
        <f t="shared" si="11"/>
        <v>0.59268724198938472</v>
      </c>
    </row>
    <row r="110" spans="1:7" s="18" customFormat="1" x14ac:dyDescent="0.25">
      <c r="A110" s="18" t="s">
        <v>107</v>
      </c>
      <c r="B110" s="19">
        <v>2148</v>
      </c>
      <c r="C110" s="14">
        <v>281</v>
      </c>
      <c r="D110" s="20">
        <f t="shared" si="10"/>
        <v>0.23165704863973618</v>
      </c>
      <c r="E110" s="14">
        <v>36</v>
      </c>
      <c r="F110" s="13">
        <v>1213</v>
      </c>
      <c r="G110" s="20">
        <f t="shared" si="11"/>
        <v>0.56471135940409678</v>
      </c>
    </row>
    <row r="111" spans="1:7" s="7" customFormat="1" x14ac:dyDescent="0.25">
      <c r="A111" s="7" t="s">
        <v>95</v>
      </c>
      <c r="B111" s="15">
        <v>83154</v>
      </c>
      <c r="C111" s="10">
        <v>16523</v>
      </c>
      <c r="D111" s="9">
        <f t="shared" si="10"/>
        <v>0.40445010158372702</v>
      </c>
      <c r="E111" s="10">
        <v>1402</v>
      </c>
      <c r="F111" s="10">
        <v>40853</v>
      </c>
      <c r="G111" s="9">
        <f t="shared" si="11"/>
        <v>0.4912932631021959</v>
      </c>
    </row>
    <row r="112" spans="1:7" x14ac:dyDescent="0.25">
      <c r="A112" s="11"/>
      <c r="B112" s="4"/>
    </row>
    <row r="113" spans="1:7" x14ac:dyDescent="0.25">
      <c r="A113" s="12" t="s">
        <v>1</v>
      </c>
      <c r="B113" s="4">
        <f>SUM(B3:B111)</f>
        <v>1841776</v>
      </c>
      <c r="C113" s="4">
        <f>SUM(C3:C111)</f>
        <v>392164</v>
      </c>
      <c r="D113" s="6">
        <f>C113/F113</f>
        <v>0.37741264646079964</v>
      </c>
      <c r="E113" s="4">
        <f>SUM(E3:E111)</f>
        <v>28784</v>
      </c>
      <c r="F113" s="4">
        <f>SUM(F3:F111)</f>
        <v>1039085.4776000001</v>
      </c>
      <c r="G113" s="6">
        <f>F113/B113</f>
        <v>0.56417581595155986</v>
      </c>
    </row>
  </sheetData>
  <pageMargins left="0.45" right="0.45" top="0.75" bottom="0.75" header="0.3" footer="0.3"/>
  <pageSetup orientation="portrait" r:id="rId1"/>
  <headerFooter>
    <oddHeader>&amp;C&amp;"Times New Roman,Bold"&amp;10OFFICE OF THE KANSAS SECRETARY OF STATE
&amp;"Calibri,Regular"&amp;12 2018 GENERAL ELECTION - UNOFFICIAL TURNOUT INFORMATION&amp;R&amp;"-,Italic"&amp;8REV. 11.08.2018 BAC</oddHeader>
  </headerFooter>
  <ignoredErrors>
    <ignoredError sqref="D1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S. Huang</dc:creator>
  <cp:lastModifiedBy>Trevor Eisenbarth</cp:lastModifiedBy>
  <cp:lastPrinted>2018-11-08T18:53:00Z</cp:lastPrinted>
  <dcterms:created xsi:type="dcterms:W3CDTF">2016-07-26T15:58:16Z</dcterms:created>
  <dcterms:modified xsi:type="dcterms:W3CDTF">2018-11-08T19:13:54Z</dcterms:modified>
</cp:coreProperties>
</file>